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NTIN\Dropbox\Corp 2020\backup\"/>
    </mc:Choice>
  </mc:AlternateContent>
  <bookViews>
    <workbookView xWindow="0" yWindow="0" windowWidth="21780" windowHeight="12615"/>
  </bookViews>
  <sheets>
    <sheet name="Option to scrap" sheetId="2" r:id="rId1"/>
    <sheet name="Option to delay refi" sheetId="1" r:id="rId2"/>
  </sheets>
  <definedNames>
    <definedName name="solver_adj" localSheetId="0" hidden="1">'Option to scrap'!$B$13:$B$14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'Option to scrap'!$B$19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 iterateDelta="1E-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6" i="2"/>
  <c r="B15" i="2"/>
  <c r="B10" i="2"/>
  <c r="B9" i="2"/>
  <c r="B19" i="2" l="1"/>
  <c r="B24" i="1"/>
  <c r="B13" i="1" l="1"/>
  <c r="B25" i="1" l="1"/>
  <c r="B3" i="1"/>
  <c r="B10" i="1" l="1"/>
  <c r="B9" i="1"/>
  <c r="B21" i="1" l="1"/>
  <c r="B23" i="1"/>
  <c r="B22" i="1"/>
  <c r="B12" i="1"/>
  <c r="B15" i="1" s="1"/>
  <c r="B27" i="1" l="1"/>
  <c r="B28" i="1" s="1"/>
  <c r="B30" i="1" l="1"/>
</calcChain>
</file>

<file path=xl/sharedStrings.xml><?xml version="1.0" encoding="utf-8"?>
<sst xmlns="http://schemas.openxmlformats.org/spreadsheetml/2006/main" count="40" uniqueCount="34">
  <si>
    <t>Term (maturity, in months)</t>
  </si>
  <si>
    <t>Current rate</t>
  </si>
  <si>
    <t>New rate</t>
  </si>
  <si>
    <t>Old payment</t>
  </si>
  <si>
    <t>New payment</t>
  </si>
  <si>
    <t>Value of refi</t>
  </si>
  <si>
    <t>Penatly</t>
  </si>
  <si>
    <t>cost of refi</t>
  </si>
  <si>
    <t>NPV of Refi</t>
  </si>
  <si>
    <t>rH</t>
  </si>
  <si>
    <t>rL</t>
  </si>
  <si>
    <t>rF</t>
  </si>
  <si>
    <t>PV(m,rL)</t>
  </si>
  <si>
    <t>PV(m,rH)</t>
  </si>
  <si>
    <t>c</t>
  </si>
  <si>
    <t>Cost</t>
  </si>
  <si>
    <t>Outstanding principal</t>
  </si>
  <si>
    <t>Pv(m,rnew)</t>
  </si>
  <si>
    <t>a</t>
  </si>
  <si>
    <t>x</t>
  </si>
  <si>
    <t>Assumptions</t>
  </si>
  <si>
    <t>Traditional refi calculations</t>
  </si>
  <si>
    <t>Option to delay</t>
  </si>
  <si>
    <t>b</t>
  </si>
  <si>
    <t>High project payoff</t>
  </si>
  <si>
    <t>Low project payoff</t>
  </si>
  <si>
    <t>Exercise price</t>
  </si>
  <si>
    <t>risk free rate (rF)</t>
  </si>
  <si>
    <t>Location 1 value</t>
  </si>
  <si>
    <t>Option payoff</t>
  </si>
  <si>
    <t>Replication portfolio</t>
  </si>
  <si>
    <t>x (fraction of project 1)</t>
  </si>
  <si>
    <t>a (investment in risk-free asset)</t>
  </si>
  <si>
    <t>Square gap between the payoffs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</si>
</sst>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8" fontId="0" fillId="0" borderId="0" xfId="0" applyNumberFormat="1"/>
    <xf numFmtId="4" fontId="0" fillId="0" borderId="0" xfId="0" applyNumberFormat="1"/>
    <xf numFmtId="10" fontId="0" fillId="0" borderId="0" xfId="1" applyNumberFormat="1" applyFont="1"/>
    <xf numFmtId="40" fontId="0" fillId="0" borderId="0" xfId="0" applyNumberForma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60" zoomScaleNormal="160" workbookViewId="0">
      <selection activeCell="B19" sqref="B19"/>
    </sheetView>
  </sheetViews>
  <sheetFormatPr defaultRowHeight="15" x14ac:dyDescent="0.25"/>
  <cols>
    <col min="1" max="1" width="29.85546875" bestFit="1" customWidth="1"/>
  </cols>
  <sheetData>
    <row r="1" spans="1:2" x14ac:dyDescent="0.25">
      <c r="A1" s="2" t="s">
        <v>20</v>
      </c>
    </row>
    <row r="2" spans="1:2" x14ac:dyDescent="0.25">
      <c r="A2" t="s">
        <v>24</v>
      </c>
      <c r="B2">
        <v>100</v>
      </c>
    </row>
    <row r="3" spans="1:2" x14ac:dyDescent="0.25">
      <c r="A3" t="s">
        <v>25</v>
      </c>
      <c r="B3">
        <v>50</v>
      </c>
    </row>
    <row r="4" spans="1:2" x14ac:dyDescent="0.25">
      <c r="A4" t="s">
        <v>26</v>
      </c>
      <c r="B4">
        <v>60</v>
      </c>
    </row>
    <row r="5" spans="1:2" x14ac:dyDescent="0.25">
      <c r="A5" t="s">
        <v>27</v>
      </c>
      <c r="B5" s="1">
        <v>0.05</v>
      </c>
    </row>
    <row r="6" spans="1:2" x14ac:dyDescent="0.25">
      <c r="A6" t="s">
        <v>28</v>
      </c>
      <c r="B6">
        <v>70</v>
      </c>
    </row>
    <row r="8" spans="1:2" x14ac:dyDescent="0.25">
      <c r="A8" s="2" t="s">
        <v>29</v>
      </c>
    </row>
    <row r="9" spans="1:2" x14ac:dyDescent="0.25">
      <c r="A9" t="s">
        <v>24</v>
      </c>
      <c r="B9">
        <f>MAX(B4-B2,0)</f>
        <v>0</v>
      </c>
    </row>
    <row r="10" spans="1:2" x14ac:dyDescent="0.25">
      <c r="A10" t="s">
        <v>25</v>
      </c>
      <c r="B10">
        <f>MAX(B4-B3,0)</f>
        <v>10</v>
      </c>
    </row>
    <row r="12" spans="1:2" x14ac:dyDescent="0.25">
      <c r="A12" s="2" t="s">
        <v>30</v>
      </c>
    </row>
    <row r="13" spans="1:2" x14ac:dyDescent="0.25">
      <c r="A13" t="s">
        <v>31</v>
      </c>
      <c r="B13">
        <v>-0.20000000148989308</v>
      </c>
    </row>
    <row r="14" spans="1:2" x14ac:dyDescent="0.25">
      <c r="A14" t="s">
        <v>32</v>
      </c>
      <c r="B14">
        <v>19.047618946179032</v>
      </c>
    </row>
    <row r="15" spans="1:2" x14ac:dyDescent="0.25">
      <c r="A15" t="s">
        <v>15</v>
      </c>
      <c r="B15">
        <f>B14+B13*B6</f>
        <v>5.047618841886516</v>
      </c>
    </row>
    <row r="16" spans="1:2" x14ac:dyDescent="0.25">
      <c r="A16" t="s">
        <v>24</v>
      </c>
      <c r="B16">
        <f>B14*(1+B5)+B13*B2</f>
        <v>-2.5550132320972807E-7</v>
      </c>
    </row>
    <row r="17" spans="1:2" x14ac:dyDescent="0.25">
      <c r="A17" t="s">
        <v>25</v>
      </c>
      <c r="B17">
        <f>B14*(1+B5)+B13*B3</f>
        <v>9.9999998189933308</v>
      </c>
    </row>
    <row r="19" spans="1:2" x14ac:dyDescent="0.25">
      <c r="A19" t="s">
        <v>33</v>
      </c>
      <c r="B19">
        <f>(B16-B9)^2+(B17-B10)^2</f>
        <v>9.8044340459959644E-14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0" zoomScale="160" zoomScaleNormal="160" workbookViewId="0">
      <selection activeCell="B15" sqref="B15"/>
    </sheetView>
  </sheetViews>
  <sheetFormatPr defaultRowHeight="15" x14ac:dyDescent="0.25"/>
  <cols>
    <col min="1" max="1" width="25.28515625" bestFit="1" customWidth="1"/>
    <col min="2" max="2" width="15.5703125" bestFit="1" customWidth="1"/>
  </cols>
  <sheetData>
    <row r="1" spans="1:2" x14ac:dyDescent="0.25">
      <c r="A1" s="2" t="s">
        <v>20</v>
      </c>
    </row>
    <row r="2" spans="1:2" x14ac:dyDescent="0.25">
      <c r="A2" t="s">
        <v>1</v>
      </c>
      <c r="B2" s="1">
        <v>0.1</v>
      </c>
    </row>
    <row r="3" spans="1:2" x14ac:dyDescent="0.25">
      <c r="A3" t="s">
        <v>0</v>
      </c>
      <c r="B3">
        <f>5*12</f>
        <v>60</v>
      </c>
    </row>
    <row r="4" spans="1:2" x14ac:dyDescent="0.25">
      <c r="A4" t="s">
        <v>16</v>
      </c>
      <c r="B4" s="3">
        <v>100000</v>
      </c>
    </row>
    <row r="5" spans="1:2" x14ac:dyDescent="0.25">
      <c r="A5" t="s">
        <v>2</v>
      </c>
      <c r="B5" s="4">
        <v>0.09</v>
      </c>
    </row>
    <row r="6" spans="1:2" x14ac:dyDescent="0.25">
      <c r="A6" t="s">
        <v>6</v>
      </c>
      <c r="B6" s="4">
        <v>0.02</v>
      </c>
    </row>
    <row r="8" spans="1:2" x14ac:dyDescent="0.25">
      <c r="A8" s="2" t="s">
        <v>21</v>
      </c>
    </row>
    <row r="9" spans="1:2" x14ac:dyDescent="0.25">
      <c r="A9" t="s">
        <v>3</v>
      </c>
      <c r="B9" s="5">
        <f>PMT($B$2/12,$B$3,-$B$4)</f>
        <v>2124.7044711268277</v>
      </c>
    </row>
    <row r="10" spans="1:2" x14ac:dyDescent="0.25">
      <c r="A10" t="s">
        <v>4</v>
      </c>
      <c r="B10" s="5">
        <f>PMT($B$5/12,$B$3,-$B$4)</f>
        <v>2075.835522635401</v>
      </c>
    </row>
    <row r="12" spans="1:2" x14ac:dyDescent="0.25">
      <c r="A12" t="s">
        <v>5</v>
      </c>
      <c r="B12" s="5">
        <f>-PV($B$5/12,B3,B9-B10)</f>
        <v>2354.1821092542514</v>
      </c>
    </row>
    <row r="13" spans="1:2" x14ac:dyDescent="0.25">
      <c r="A13" t="s">
        <v>7</v>
      </c>
      <c r="B13" s="3">
        <f>$B$6*B4</f>
        <v>2000</v>
      </c>
    </row>
    <row r="15" spans="1:2" x14ac:dyDescent="0.25">
      <c r="A15" t="s">
        <v>8</v>
      </c>
      <c r="B15" s="5">
        <f>B12-B13</f>
        <v>354.18210925425137</v>
      </c>
    </row>
    <row r="17" spans="1:2" x14ac:dyDescent="0.25">
      <c r="A17" s="2" t="s">
        <v>22</v>
      </c>
    </row>
    <row r="18" spans="1:2" x14ac:dyDescent="0.25">
      <c r="A18" t="s">
        <v>9</v>
      </c>
      <c r="B18" s="7">
        <v>9.5000000000000001E-2</v>
      </c>
    </row>
    <row r="19" spans="1:2" x14ac:dyDescent="0.25">
      <c r="A19" t="s">
        <v>10</v>
      </c>
      <c r="B19" s="4">
        <v>8.5000000000000006E-2</v>
      </c>
    </row>
    <row r="20" spans="1:2" x14ac:dyDescent="0.25">
      <c r="A20" t="s">
        <v>11</v>
      </c>
      <c r="B20" s="9">
        <v>5.0000000000000002E-5</v>
      </c>
    </row>
    <row r="21" spans="1:2" x14ac:dyDescent="0.25">
      <c r="A21" t="s">
        <v>17</v>
      </c>
      <c r="B21" s="5">
        <f>PV(B5/12,60,-B9)</f>
        <v>102354.18210925518</v>
      </c>
    </row>
    <row r="22" spans="1:2" x14ac:dyDescent="0.25">
      <c r="A22" t="s">
        <v>13</v>
      </c>
      <c r="B22" s="5">
        <f>PV(B18/12,60,-B9)</f>
        <v>101167.43653306161</v>
      </c>
    </row>
    <row r="23" spans="1:2" x14ac:dyDescent="0.25">
      <c r="A23" t="s">
        <v>12</v>
      </c>
      <c r="B23" s="5">
        <f>PV(B19/12,60,-B9)</f>
        <v>103560.60862614673</v>
      </c>
    </row>
    <row r="24" spans="1:2" x14ac:dyDescent="0.25">
      <c r="A24" t="s">
        <v>23</v>
      </c>
      <c r="B24" s="5">
        <f>B4</f>
        <v>100000</v>
      </c>
    </row>
    <row r="25" spans="1:2" x14ac:dyDescent="0.25">
      <c r="A25" t="s">
        <v>14</v>
      </c>
      <c r="B25" s="3">
        <f>B13</f>
        <v>2000</v>
      </c>
    </row>
    <row r="27" spans="1:2" x14ac:dyDescent="0.25">
      <c r="A27" t="s">
        <v>19</v>
      </c>
      <c r="B27" s="8">
        <f>(MAX(B23-(B4+B13),0)-MAX(B22-(B4+B13),0))/(B23-B22)</f>
        <v>0.65210881852416103</v>
      </c>
    </row>
    <row r="28" spans="1:2" x14ac:dyDescent="0.25">
      <c r="A28" t="s">
        <v>18</v>
      </c>
      <c r="B28" s="6">
        <f>(MAX(B23-(B24+B25),0)-B27*B23)/(1+B20)</f>
        <v>-65968.879066739508</v>
      </c>
    </row>
    <row r="30" spans="1:2" x14ac:dyDescent="0.25">
      <c r="A30" t="s">
        <v>15</v>
      </c>
      <c r="B30" s="6">
        <f>B27*B21+B28</f>
        <v>777.1856995337148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to scrap</vt:lpstr>
      <vt:lpstr>Option to delay refi</vt:lpstr>
    </vt:vector>
  </TitlesOfParts>
  <Company>WSOB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Quintin</dc:creator>
  <cp:lastModifiedBy>Erwan Quintin</cp:lastModifiedBy>
  <dcterms:created xsi:type="dcterms:W3CDTF">2018-01-05T14:11:01Z</dcterms:created>
  <dcterms:modified xsi:type="dcterms:W3CDTF">2020-04-24T14:29:49Z</dcterms:modified>
</cp:coreProperties>
</file>